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2" yWindow="528" windowWidth="15036" windowHeight="5772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22" i="1" l="1"/>
  <c r="C21" i="1"/>
  <c r="C22" i="1" s="1"/>
  <c r="B21" i="1"/>
  <c r="C20" i="1"/>
  <c r="B20" i="1"/>
  <c r="C19" i="1"/>
  <c r="C25" i="1" s="1"/>
  <c r="B19" i="1"/>
  <c r="B25" i="1" s="1"/>
</calcChain>
</file>

<file path=xl/sharedStrings.xml><?xml version="1.0" encoding="utf-8"?>
<sst xmlns="http://schemas.openxmlformats.org/spreadsheetml/2006/main" count="34" uniqueCount="32">
  <si>
    <r>
      <t xml:space="preserve">Electric Vehicle Total Cost of Ownership Analysis Worksheet - (c) Dr. Tom Lombardo. 
Licensed for non-commercial use by Creative Commons BY-NC-SA license 
https://creativecommons.org/licenses/by-nc-sa/3.0/ 
Based on Jens Hagman, Sofia Ritzén, Jenny Janhager Stier, Yusak Susilo, </t>
    </r>
    <r>
      <rPr>
        <i/>
        <sz val="10"/>
        <rFont val="Arial"/>
      </rPr>
      <t>Total cost of ownership and its potential implications for battery electric vehicle diffusion</t>
    </r>
    <r>
      <rPr>
        <sz val="10"/>
        <color rgb="FF000000"/>
        <rFont val="Arial"/>
      </rPr>
      <t>, 
In Research in Transportation Business &amp; Management, Volume 18, 2016, Pages 11-17, ISSN 2210-5395, https://doi.org/10.1016/j.rtbm.2016.01.003.
(http://www.sciencedirect.com/science/article/pii/S2210539516000043)</t>
    </r>
  </si>
  <si>
    <t xml:space="preserve">                                                                                             *******   Inputs *********</t>
  </si>
  <si>
    <t>Nissan Leaf (EV)</t>
  </si>
  <si>
    <t>Hyundai Elantra (ICE)</t>
  </si>
  <si>
    <t>Purchase Price</t>
  </si>
  <si>
    <t>Resale Price</t>
  </si>
  <si>
    <t>If owner plans to keep the car "forever" (10 years or more), put 0 for the resale price</t>
  </si>
  <si>
    <t>Fuel Cost per unit of distance</t>
  </si>
  <si>
    <t>EV: (ElectricRate*BatteryCapacity/Range. ICE: gas price/MPG</t>
  </si>
  <si>
    <t xml:space="preserve">Total distance driven </t>
  </si>
  <si>
    <t>(Over the life of the vehicle)</t>
  </si>
  <si>
    <t>Borrowed Amount</t>
  </si>
  <si>
    <t>Monthly interest Rate</t>
  </si>
  <si>
    <t>Annual interest rate /12. Enter as a percentage.  (e.g., 4% APR / 12 = 0.33%)</t>
  </si>
  <si>
    <t>Loan duration</t>
  </si>
  <si>
    <t>Months</t>
  </si>
  <si>
    <t>Insurance Cost</t>
  </si>
  <si>
    <t>Maintenance and Repair Costs</t>
  </si>
  <si>
    <t xml:space="preserve">Sales Tax </t>
  </si>
  <si>
    <t>Subsidies</t>
  </si>
  <si>
    <t xml:space="preserve">                                                                                         ******* Calculations ***********</t>
  </si>
  <si>
    <t>Depreciation</t>
  </si>
  <si>
    <t>B6-B7</t>
  </si>
  <si>
    <t>Total Fuel Cost</t>
  </si>
  <si>
    <t>B8*B9</t>
  </si>
  <si>
    <t>Intermediate Interest Calculation</t>
  </si>
  <si>
    <t>power((1+B11),-B12)</t>
  </si>
  <si>
    <t>Total Interest Cost</t>
  </si>
  <si>
    <t>(((B11*B10)/(1-B21))*B12-B10)</t>
  </si>
  <si>
    <t xml:space="preserve">                                                                                           ******** Total ******** </t>
  </si>
  <si>
    <t>Total Cost of Ownership (TCO)</t>
  </si>
  <si>
    <t>B19+B20+B22+B13+B14+B15-B16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</si>
</sst>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5">
    <font>
      <sz val="10"/>
      <color rgb="FF000000"/>
      <name val="Arial"/>
    </font>
    <font>
      <sz val="10"/>
      <name val="Arial"/>
    </font>
    <font>
      <b/>
      <sz val="10"/>
      <name val="Arial"/>
    </font>
    <font>
      <sz val="11"/>
      <color rgb="FF000000"/>
      <name val="Inconsolata"/>
    </font>
    <font>
      <i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164" fontId="1" fillId="0" borderId="0" xfId="0" applyNumberFormat="1" applyFont="1" applyAlignment="1"/>
    <xf numFmtId="10" fontId="1" fillId="0" borderId="0" xfId="0" applyNumberFormat="1" applyFont="1" applyAlignment="1"/>
    <xf numFmtId="165" fontId="1" fillId="0" borderId="0" xfId="0" applyNumberFormat="1" applyFont="1" applyAlignment="1"/>
    <xf numFmtId="164" fontId="1" fillId="0" borderId="0" xfId="0" applyNumberFormat="1" applyFont="1"/>
    <xf numFmtId="0" fontId="3" fillId="3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3" fillId="3" borderId="0" xfId="0" applyFont="1" applyFill="1" applyAlignment="1"/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sqref="A1:I1"/>
    </sheetView>
  </sheetViews>
  <sheetFormatPr defaultColWidth="14.44140625" defaultRowHeight="15.75" customHeight="1"/>
  <cols>
    <col min="1" max="1" width="28.5546875" customWidth="1"/>
    <col min="2" max="2" width="16.44140625" customWidth="1"/>
    <col min="3" max="3" width="13.6640625" customWidth="1"/>
    <col min="4" max="4" width="3.33203125" customWidth="1"/>
    <col min="5" max="5" width="20.5546875" customWidth="1"/>
    <col min="9" max="9" width="31.88671875" customWidth="1"/>
  </cols>
  <sheetData>
    <row r="1" spans="1:9" ht="96.7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3" spans="1:9" ht="13.2">
      <c r="A3" s="11" t="s">
        <v>1</v>
      </c>
      <c r="B3" s="10"/>
      <c r="C3" s="10"/>
      <c r="D3" s="10"/>
      <c r="E3" s="10"/>
      <c r="F3" s="10"/>
      <c r="G3" s="10"/>
      <c r="H3" s="10"/>
      <c r="I3" s="10"/>
    </row>
    <row r="4" spans="1:9" ht="13.2">
      <c r="A4" s="1"/>
      <c r="B4" s="2" t="s">
        <v>2</v>
      </c>
      <c r="C4" s="3" t="s">
        <v>3</v>
      </c>
    </row>
    <row r="5" spans="1:9" ht="13.2">
      <c r="A5" s="1"/>
      <c r="B5" s="4"/>
    </row>
    <row r="6" spans="1:9" ht="13.2">
      <c r="A6" s="1" t="s">
        <v>4</v>
      </c>
      <c r="B6" s="4">
        <v>34000</v>
      </c>
      <c r="C6" s="4">
        <v>18000</v>
      </c>
    </row>
    <row r="7" spans="1:9" ht="13.2">
      <c r="A7" s="1" t="s">
        <v>5</v>
      </c>
      <c r="B7" s="4">
        <v>0</v>
      </c>
      <c r="C7" s="4">
        <v>0</v>
      </c>
      <c r="D7" s="1"/>
      <c r="E7" s="9" t="s">
        <v>6</v>
      </c>
      <c r="F7" s="10"/>
      <c r="G7" s="10"/>
      <c r="H7" s="10"/>
      <c r="I7" s="10"/>
    </row>
    <row r="8" spans="1:9" ht="13.2">
      <c r="A8" s="1" t="s">
        <v>7</v>
      </c>
      <c r="B8" s="4">
        <v>3.3599999999999998E-2</v>
      </c>
      <c r="C8" s="4">
        <v>8.3299999999999999E-2</v>
      </c>
      <c r="D8" s="1"/>
      <c r="E8" s="9" t="s">
        <v>8</v>
      </c>
      <c r="F8" s="10"/>
      <c r="G8" s="10"/>
      <c r="H8" s="10"/>
      <c r="I8" s="10"/>
    </row>
    <row r="9" spans="1:9" ht="13.2">
      <c r="A9" s="1" t="s">
        <v>9</v>
      </c>
      <c r="B9" s="1">
        <v>250000</v>
      </c>
      <c r="C9" s="1">
        <v>250000</v>
      </c>
      <c r="D9" s="1"/>
      <c r="E9" s="9" t="s">
        <v>10</v>
      </c>
      <c r="F9" s="10"/>
      <c r="G9" s="10"/>
      <c r="H9" s="10"/>
      <c r="I9" s="10"/>
    </row>
    <row r="10" spans="1:9" ht="13.2">
      <c r="A10" s="1" t="s">
        <v>11</v>
      </c>
      <c r="B10" s="4">
        <v>16000</v>
      </c>
      <c r="C10" s="4">
        <v>0</v>
      </c>
      <c r="E10" s="10"/>
      <c r="F10" s="10"/>
      <c r="G10" s="10"/>
      <c r="H10" s="10"/>
      <c r="I10" s="10"/>
    </row>
    <row r="11" spans="1:9" ht="13.2">
      <c r="A11" s="1" t="s">
        <v>12</v>
      </c>
      <c r="B11" s="5">
        <v>3.333E-3</v>
      </c>
      <c r="C11" s="5">
        <v>3.333E-3</v>
      </c>
      <c r="D11" s="1"/>
      <c r="E11" s="9" t="s">
        <v>13</v>
      </c>
      <c r="F11" s="10"/>
      <c r="G11" s="10"/>
      <c r="H11" s="10"/>
      <c r="I11" s="10"/>
    </row>
    <row r="12" spans="1:9" ht="13.2">
      <c r="A12" s="1" t="s">
        <v>14</v>
      </c>
      <c r="B12" s="1">
        <v>48</v>
      </c>
      <c r="C12" s="1">
        <v>48</v>
      </c>
      <c r="D12" s="1"/>
      <c r="E12" s="9" t="s">
        <v>15</v>
      </c>
      <c r="F12" s="10"/>
      <c r="G12" s="10"/>
      <c r="H12" s="10"/>
      <c r="I12" s="10"/>
    </row>
    <row r="13" spans="1:9" ht="13.2">
      <c r="A13" s="1" t="s">
        <v>16</v>
      </c>
      <c r="B13" s="4">
        <v>5000</v>
      </c>
      <c r="C13" s="4">
        <v>5000</v>
      </c>
      <c r="D13" s="1"/>
      <c r="E13" s="9" t="s">
        <v>10</v>
      </c>
      <c r="F13" s="10"/>
      <c r="G13" s="10"/>
      <c r="H13" s="10"/>
      <c r="I13" s="10"/>
    </row>
    <row r="14" spans="1:9" ht="13.2">
      <c r="A14" s="1" t="s">
        <v>17</v>
      </c>
      <c r="B14" s="4">
        <v>6800</v>
      </c>
      <c r="C14" s="4">
        <v>7000</v>
      </c>
      <c r="D14" s="1"/>
      <c r="E14" s="9" t="s">
        <v>10</v>
      </c>
      <c r="F14" s="10"/>
      <c r="G14" s="10"/>
      <c r="H14" s="10"/>
      <c r="I14" s="10"/>
    </row>
    <row r="15" spans="1:9" ht="13.2">
      <c r="A15" s="1" t="s">
        <v>18</v>
      </c>
      <c r="B15" s="4">
        <v>2450</v>
      </c>
      <c r="C15" s="4">
        <v>1190</v>
      </c>
      <c r="E15" s="10"/>
      <c r="F15" s="10"/>
      <c r="G15" s="10"/>
      <c r="H15" s="10"/>
      <c r="I15" s="10"/>
    </row>
    <row r="16" spans="1:9" ht="13.2">
      <c r="A16" s="1" t="s">
        <v>19</v>
      </c>
      <c r="B16" s="6">
        <v>7500</v>
      </c>
      <c r="C16" s="6">
        <v>0</v>
      </c>
      <c r="E16" s="10"/>
      <c r="F16" s="10"/>
      <c r="G16" s="10"/>
      <c r="H16" s="10"/>
      <c r="I16" s="10"/>
    </row>
    <row r="17" spans="1:9" ht="15.75" customHeight="1">
      <c r="E17" s="10"/>
      <c r="F17" s="10"/>
      <c r="G17" s="10"/>
      <c r="H17" s="10"/>
      <c r="I17" s="10"/>
    </row>
    <row r="18" spans="1:9" ht="13.2">
      <c r="A18" s="11" t="s">
        <v>20</v>
      </c>
      <c r="B18" s="10"/>
      <c r="C18" s="10"/>
      <c r="D18" s="10"/>
      <c r="E18" s="10"/>
      <c r="F18" s="10"/>
      <c r="G18" s="10"/>
      <c r="H18" s="10"/>
      <c r="I18" s="10"/>
    </row>
    <row r="19" spans="1:9" ht="13.8">
      <c r="A19" s="1" t="s">
        <v>21</v>
      </c>
      <c r="B19" s="7">
        <f t="shared" ref="B19:C19" si="0">B6-B7</f>
        <v>34000</v>
      </c>
      <c r="C19" s="7">
        <f t="shared" si="0"/>
        <v>18000</v>
      </c>
      <c r="D19" s="8"/>
      <c r="E19" s="12" t="s">
        <v>22</v>
      </c>
      <c r="F19" s="10"/>
      <c r="G19" s="10"/>
      <c r="H19" s="10"/>
    </row>
    <row r="20" spans="1:9" ht="13.8">
      <c r="A20" s="1" t="s">
        <v>23</v>
      </c>
      <c r="B20" s="7">
        <f t="shared" ref="B20:C20" si="1">B8*B9</f>
        <v>8400</v>
      </c>
      <c r="C20" s="7">
        <f t="shared" si="1"/>
        <v>20825</v>
      </c>
      <c r="D20" s="8"/>
      <c r="E20" s="12" t="s">
        <v>24</v>
      </c>
      <c r="F20" s="10"/>
      <c r="G20" s="10"/>
      <c r="H20" s="10"/>
    </row>
    <row r="21" spans="1:9" ht="13.8">
      <c r="A21" s="1" t="s">
        <v>25</v>
      </c>
      <c r="B21" s="1">
        <f t="shared" ref="B21:C21" si="2">POWER((1+B11),-B12)</f>
        <v>0.85238414649262606</v>
      </c>
      <c r="C21" s="1">
        <f t="shared" si="2"/>
        <v>0.85238414649262606</v>
      </c>
      <c r="D21" s="8"/>
      <c r="E21" s="12" t="s">
        <v>26</v>
      </c>
      <c r="F21" s="10"/>
      <c r="G21" s="10"/>
      <c r="H21" s="10"/>
    </row>
    <row r="22" spans="1:9" ht="13.8">
      <c r="A22" s="1" t="s">
        <v>27</v>
      </c>
      <c r="B22" s="7">
        <f t="shared" ref="B22:C22" si="3">(((B11*B10)/(1-B21))*B12-B10)</f>
        <v>1340.5764975787752</v>
      </c>
      <c r="C22" s="7">
        <f t="shared" si="3"/>
        <v>0</v>
      </c>
      <c r="D22" s="8"/>
      <c r="E22" s="12" t="s">
        <v>28</v>
      </c>
      <c r="F22" s="10"/>
      <c r="G22" s="10"/>
      <c r="H22" s="10"/>
    </row>
    <row r="23" spans="1:9" ht="15.75" customHeight="1">
      <c r="E23" s="10"/>
      <c r="F23" s="10"/>
      <c r="G23" s="10"/>
      <c r="H23" s="10"/>
      <c r="I23" s="10"/>
    </row>
    <row r="24" spans="1:9" ht="13.2">
      <c r="A24" s="11" t="s">
        <v>29</v>
      </c>
      <c r="B24" s="10"/>
      <c r="C24" s="10"/>
      <c r="D24" s="10"/>
      <c r="E24" s="10"/>
      <c r="F24" s="10"/>
      <c r="G24" s="10"/>
      <c r="H24" s="10"/>
      <c r="I24" s="10"/>
    </row>
    <row r="25" spans="1:9" ht="13.8">
      <c r="A25" s="1" t="s">
        <v>30</v>
      </c>
      <c r="B25" s="7">
        <f t="shared" ref="B25:C25" si="4">B19+B20+B22+B13+B14+B15-B16</f>
        <v>50490.576497578775</v>
      </c>
      <c r="C25" s="7">
        <f t="shared" si="4"/>
        <v>52015</v>
      </c>
      <c r="D25" s="8"/>
      <c r="E25" s="12" t="s">
        <v>31</v>
      </c>
      <c r="F25" s="10"/>
      <c r="G25" s="10"/>
      <c r="H25" s="10"/>
    </row>
    <row r="26" spans="1:9" ht="15.75" customHeight="1">
      <c r="E26" s="10"/>
      <c r="F26" s="10"/>
      <c r="G26" s="10"/>
      <c r="H26" s="10"/>
      <c r="I26" s="10"/>
    </row>
    <row r="27" spans="1:9" ht="15.75" customHeight="1">
      <c r="E27" s="10"/>
      <c r="F27" s="10"/>
      <c r="G27" s="10"/>
      <c r="H27" s="10"/>
      <c r="I27" s="10"/>
    </row>
    <row r="28" spans="1:9" ht="15.75" customHeight="1">
      <c r="E28" s="10"/>
      <c r="F28" s="10"/>
      <c r="G28" s="10"/>
      <c r="H28" s="10"/>
      <c r="I28" s="10"/>
    </row>
    <row r="29" spans="1:9" ht="15.75" customHeight="1">
      <c r="E29" s="10"/>
      <c r="F29" s="10"/>
      <c r="G29" s="10"/>
      <c r="H29" s="10"/>
      <c r="I29" s="10"/>
    </row>
    <row r="30" spans="1:9" ht="15.75" customHeight="1">
      <c r="E30" s="10"/>
      <c r="F30" s="10"/>
      <c r="G30" s="10"/>
      <c r="H30" s="10"/>
      <c r="I30" s="10"/>
    </row>
  </sheetData>
  <mergeCells count="26">
    <mergeCell ref="E27:I27"/>
    <mergeCell ref="E28:I28"/>
    <mergeCell ref="E29:I29"/>
    <mergeCell ref="E30:I30"/>
    <mergeCell ref="E19:H19"/>
    <mergeCell ref="E20:H20"/>
    <mergeCell ref="E22:H22"/>
    <mergeCell ref="A24:I24"/>
    <mergeCell ref="E21:H21"/>
    <mergeCell ref="E12:I12"/>
    <mergeCell ref="E13:I13"/>
    <mergeCell ref="E7:I7"/>
    <mergeCell ref="E23:I23"/>
    <mergeCell ref="E26:I26"/>
    <mergeCell ref="E25:H25"/>
    <mergeCell ref="E14:I14"/>
    <mergeCell ref="E15:I15"/>
    <mergeCell ref="E17:I17"/>
    <mergeCell ref="A18:I18"/>
    <mergeCell ref="E16:I16"/>
    <mergeCell ref="E11:I11"/>
    <mergeCell ref="E10:I10"/>
    <mergeCell ref="E8:I8"/>
    <mergeCell ref="E9:I9"/>
    <mergeCell ref="A1:I1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</cp:lastModifiedBy>
  <dcterms:modified xsi:type="dcterms:W3CDTF">2017-11-05T15:55:17Z</dcterms:modified>
</cp:coreProperties>
</file>